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'Sheet1'!$A$3:$E$155</definedName>
  </definedNames>
  <calcPr fullCalcOnLoad="1"/>
</workbook>
</file>

<file path=xl/sharedStrings.xml><?xml version="1.0" encoding="utf-8"?>
<sst xmlns="http://schemas.openxmlformats.org/spreadsheetml/2006/main" count="111" uniqueCount="92">
  <si>
    <t>EXPENSE</t>
  </si>
  <si>
    <t xml:space="preserve"> </t>
  </si>
  <si>
    <t>PASTORAL MINISTRY</t>
  </si>
  <si>
    <t>Defined Compensation</t>
  </si>
  <si>
    <t>Pension and Health</t>
  </si>
  <si>
    <t xml:space="preserve">     TOTAL</t>
  </si>
  <si>
    <t>ASSOCIATE PASTOR</t>
  </si>
  <si>
    <t>PASTORAL ASSISTANCE</t>
  </si>
  <si>
    <t>Stephen Ministries</t>
  </si>
  <si>
    <t>Deacon Expenses</t>
  </si>
  <si>
    <t>LATINO MINISTRY</t>
  </si>
  <si>
    <t>Expenses</t>
  </si>
  <si>
    <t>Less Grant Funding</t>
  </si>
  <si>
    <t xml:space="preserve">     NET TOTAL</t>
  </si>
  <si>
    <t>TOTAL PASTORAL MINISTRY</t>
  </si>
  <si>
    <t>WORSHIP</t>
  </si>
  <si>
    <t>Director of Music Ministry Salary</t>
  </si>
  <si>
    <t>Saturday Musician</t>
  </si>
  <si>
    <t>Music Ministry</t>
  </si>
  <si>
    <t>Latino Musician</t>
  </si>
  <si>
    <t>Nursery Aide</t>
  </si>
  <si>
    <t>Payroll Taxes</t>
  </si>
  <si>
    <t>ADMINISTRATION</t>
  </si>
  <si>
    <t>Maintenance Salary</t>
  </si>
  <si>
    <t>Sexton's Salary</t>
  </si>
  <si>
    <t>Payroll Service</t>
  </si>
  <si>
    <t>Office Supplies</t>
  </si>
  <si>
    <t>Copy Machines</t>
  </si>
  <si>
    <t>Telephone/Internet</t>
  </si>
  <si>
    <t>Postage</t>
  </si>
  <si>
    <t>Miscellaneous</t>
  </si>
  <si>
    <t>PROGRAM</t>
  </si>
  <si>
    <t>Youth Director</t>
  </si>
  <si>
    <t xml:space="preserve">Pension </t>
  </si>
  <si>
    <t>Health Incentive</t>
  </si>
  <si>
    <t>Continuing Education</t>
  </si>
  <si>
    <t xml:space="preserve">Christian Education </t>
  </si>
  <si>
    <t>Youth Ministry</t>
  </si>
  <si>
    <t>Van Rental</t>
  </si>
  <si>
    <t>Confirmation Ministries</t>
  </si>
  <si>
    <t>Communications(IT)</t>
  </si>
  <si>
    <t>Evangelism</t>
  </si>
  <si>
    <t>Stewardship</t>
  </si>
  <si>
    <t>Special Events</t>
  </si>
  <si>
    <t>Adult Ministry</t>
  </si>
  <si>
    <t>Synod Assembly</t>
  </si>
  <si>
    <t xml:space="preserve">PROPERTY </t>
  </si>
  <si>
    <t>Fuel</t>
  </si>
  <si>
    <t>Heating and A/C Maintenance Contracts</t>
  </si>
  <si>
    <t xml:space="preserve">Gas </t>
  </si>
  <si>
    <t>Electric</t>
  </si>
  <si>
    <t>Sanitation</t>
  </si>
  <si>
    <t>Grounds Contract</t>
  </si>
  <si>
    <t>Snow Removal</t>
  </si>
  <si>
    <t>Water</t>
  </si>
  <si>
    <t>Janitorial Supplies</t>
  </si>
  <si>
    <t>Equipment</t>
  </si>
  <si>
    <t>General Maintenance</t>
  </si>
  <si>
    <t>Property Projects</t>
  </si>
  <si>
    <t>Town Taxes</t>
  </si>
  <si>
    <t>OTHER EXPENSES</t>
  </si>
  <si>
    <t>Benevolence (Synod and other Outreach)</t>
  </si>
  <si>
    <t>Insurance</t>
  </si>
  <si>
    <t xml:space="preserve">Mortgage Expense </t>
  </si>
  <si>
    <t>Lutheran Hi School</t>
  </si>
  <si>
    <t>PRE-SCHOOL</t>
  </si>
  <si>
    <t>GRAND TOTAL</t>
  </si>
  <si>
    <t xml:space="preserve">     % Change</t>
  </si>
  <si>
    <t>INCOME</t>
  </si>
  <si>
    <t>PLEDGES</t>
  </si>
  <si>
    <t xml:space="preserve">   (Envelope Offerings, loose offerings</t>
  </si>
  <si>
    <t xml:space="preserve">   and Sunday School)</t>
  </si>
  <si>
    <t>SPECIAL OFFERINGS</t>
  </si>
  <si>
    <t xml:space="preserve">   (Lent, Easter, Thanksgiving, Advent, Christmas)</t>
  </si>
  <si>
    <t>OTHER INCOME</t>
  </si>
  <si>
    <t xml:space="preserve">     and Thrivent Choice dollars)</t>
  </si>
  <si>
    <t xml:space="preserve">     TOTAL  PROJECTED INCOME</t>
  </si>
  <si>
    <t xml:space="preserve">     SURPLUS(DEFICIT)</t>
  </si>
  <si>
    <t>Weekend Sexton/Cleaning Service</t>
  </si>
  <si>
    <t>Business Administrator</t>
  </si>
  <si>
    <t>Office Manager</t>
  </si>
  <si>
    <t xml:space="preserve">   (Rentals, Hall use, other donations)</t>
  </si>
  <si>
    <t xml:space="preserve">      % of Income to Expenses</t>
  </si>
  <si>
    <t>Praise Band</t>
  </si>
  <si>
    <t>Church Vehicle Expenses</t>
  </si>
  <si>
    <t>Capital Improvements</t>
  </si>
  <si>
    <t>PRE-SCHOOL Income</t>
  </si>
  <si>
    <t>Mission Developer</t>
  </si>
  <si>
    <t>Vanco Direct Deposit Fees</t>
  </si>
  <si>
    <t>2019  BUDGET</t>
  </si>
  <si>
    <t xml:space="preserve">2020 PROPOSED BUDGET </t>
  </si>
  <si>
    <t>Repayment of Dedicated Funds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</si>
</sst>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39" fontId="2" fillId="0" borderId="0" xfId="0" applyNumberFormat="1" applyFont="1" applyAlignment="1">
      <alignment/>
    </xf>
    <xf numFmtId="39" fontId="2" fillId="33" borderId="0" xfId="0" applyNumberFormat="1" applyFont="1" applyFill="1" applyAlignment="1">
      <alignment/>
    </xf>
    <xf numFmtId="39" fontId="3" fillId="0" borderId="0" xfId="0" applyNumberFormat="1" applyFont="1" applyAlignment="1">
      <alignment/>
    </xf>
    <xf numFmtId="39" fontId="2" fillId="0" borderId="10" xfId="0" applyNumberFormat="1" applyFont="1" applyBorder="1" applyAlignment="1">
      <alignment/>
    </xf>
    <xf numFmtId="39" fontId="2" fillId="33" borderId="10" xfId="0" applyNumberFormat="1" applyFont="1" applyFill="1" applyBorder="1" applyAlignment="1">
      <alignment/>
    </xf>
    <xf numFmtId="39" fontId="2" fillId="0" borderId="0" xfId="0" applyNumberFormat="1" applyFont="1" applyBorder="1" applyAlignment="1">
      <alignment/>
    </xf>
    <xf numFmtId="39" fontId="2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10" fontId="2" fillId="0" borderId="0" xfId="0" applyNumberFormat="1" applyFont="1" applyAlignment="1">
      <alignment/>
    </xf>
    <xf numFmtId="39" fontId="4" fillId="0" borderId="0" xfId="0" applyNumberFormat="1" applyFont="1" applyAlignment="1">
      <alignment horizontal="center"/>
    </xf>
    <xf numFmtId="39" fontId="4" fillId="0" borderId="0" xfId="0" applyNumberFormat="1" applyFont="1" applyAlignment="1">
      <alignment horizontal="right"/>
    </xf>
    <xf numFmtId="39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57" applyNumberFormat="1" applyFont="1" applyAlignment="1">
      <alignment/>
    </xf>
    <xf numFmtId="0" fontId="0" fillId="0" borderId="0" xfId="0" applyAlignment="1">
      <alignment wrapText="1"/>
    </xf>
    <xf numFmtId="3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55"/>
  <sheetViews>
    <sheetView tabSelected="1" zoomScalePageLayoutView="0" workbookViewId="0" topLeftCell="A34">
      <selection activeCell="G17" sqref="G17"/>
    </sheetView>
  </sheetViews>
  <sheetFormatPr defaultColWidth="9.140625" defaultRowHeight="15"/>
  <cols>
    <col min="1" max="1" width="66.421875" style="0" bestFit="1" customWidth="1"/>
    <col min="3" max="3" width="17.7109375" style="0" bestFit="1" customWidth="1"/>
    <col min="4" max="4" width="2.00390625" style="0" customWidth="1"/>
    <col min="5" max="5" width="42.421875" style="0" bestFit="1" customWidth="1"/>
    <col min="7" max="7" width="62.8515625" style="0" bestFit="1" customWidth="1"/>
  </cols>
  <sheetData>
    <row r="3" spans="1:5" ht="15.75">
      <c r="A3" s="1"/>
      <c r="B3" s="1"/>
      <c r="C3" s="1"/>
      <c r="D3" s="1"/>
      <c r="E3" s="2"/>
    </row>
    <row r="4" spans="1:5" ht="15.75">
      <c r="A4" s="1"/>
      <c r="B4" s="1"/>
      <c r="C4" s="1"/>
      <c r="D4" s="1"/>
      <c r="E4" s="2"/>
    </row>
    <row r="5" spans="1:5" ht="15.75">
      <c r="A5" s="4" t="s">
        <v>0</v>
      </c>
      <c r="B5" s="1"/>
      <c r="C5" s="5" t="s">
        <v>89</v>
      </c>
      <c r="D5" s="13"/>
      <c r="E5" s="5" t="s">
        <v>90</v>
      </c>
    </row>
    <row r="6" spans="1:5" ht="15.75">
      <c r="A6" s="1"/>
      <c r="B6" s="1"/>
      <c r="C6" s="1" t="s">
        <v>1</v>
      </c>
      <c r="D6" s="1"/>
      <c r="E6" s="2"/>
    </row>
    <row r="7" spans="1:5" ht="15.75">
      <c r="A7" s="1"/>
      <c r="B7" s="1"/>
      <c r="C7" s="1"/>
      <c r="D7" s="1"/>
      <c r="E7" s="2"/>
    </row>
    <row r="8" spans="1:5" ht="15.75">
      <c r="A8" s="1" t="s">
        <v>2</v>
      </c>
      <c r="B8" s="1"/>
      <c r="C8" s="1"/>
      <c r="D8" s="1"/>
      <c r="E8" s="2"/>
    </row>
    <row r="9" spans="1:5" ht="15.75">
      <c r="A9" s="1"/>
      <c r="B9" s="1"/>
      <c r="C9" s="1"/>
      <c r="D9" s="1"/>
      <c r="E9" s="2"/>
    </row>
    <row r="10" spans="1:5" ht="15.75">
      <c r="A10" s="1" t="s">
        <v>3</v>
      </c>
      <c r="B10" s="1"/>
      <c r="C10" s="6">
        <v>90191.92</v>
      </c>
      <c r="D10" s="6"/>
      <c r="E10" s="6">
        <v>90191.92</v>
      </c>
    </row>
    <row r="11" spans="1:5" ht="15.75">
      <c r="A11" s="1" t="s">
        <v>21</v>
      </c>
      <c r="B11" s="1"/>
      <c r="C11" s="6"/>
      <c r="D11" s="6"/>
      <c r="E11" s="6">
        <v>4900</v>
      </c>
    </row>
    <row r="12" spans="1:5" ht="15.75">
      <c r="A12" s="1" t="s">
        <v>4</v>
      </c>
      <c r="B12" s="1"/>
      <c r="C12" s="9">
        <v>47251.8</v>
      </c>
      <c r="D12" s="11"/>
      <c r="E12" s="9">
        <v>44000</v>
      </c>
    </row>
    <row r="13" spans="1:5" ht="15.75">
      <c r="A13" s="1"/>
      <c r="B13" s="1"/>
      <c r="C13" s="6"/>
      <c r="D13" s="6"/>
      <c r="E13" s="6"/>
    </row>
    <row r="14" spans="1:5" ht="15.75">
      <c r="A14" s="1" t="s">
        <v>5</v>
      </c>
      <c r="B14" s="1"/>
      <c r="C14" s="6">
        <f>SUM(C10:C12)</f>
        <v>137443.72</v>
      </c>
      <c r="D14" s="6"/>
      <c r="E14" s="6">
        <f>SUM(E10:E12)</f>
        <v>139091.91999999998</v>
      </c>
    </row>
    <row r="15" spans="1:5" ht="15.75">
      <c r="A15" s="1"/>
      <c r="B15" s="1"/>
      <c r="C15" s="6"/>
      <c r="D15" s="6"/>
      <c r="E15" s="6"/>
    </row>
    <row r="16" spans="1:5" ht="15.75">
      <c r="A16" s="1"/>
      <c r="B16" s="1"/>
      <c r="C16" s="6"/>
      <c r="D16" s="6"/>
      <c r="E16" s="6"/>
    </row>
    <row r="17" spans="1:5" ht="15.75">
      <c r="A17" s="1" t="s">
        <v>6</v>
      </c>
      <c r="B17" s="1"/>
      <c r="C17" s="6" t="s">
        <v>1</v>
      </c>
      <c r="D17" s="6"/>
      <c r="E17" s="6" t="s">
        <v>1</v>
      </c>
    </row>
    <row r="18" spans="1:5" ht="15.75">
      <c r="A18" s="1"/>
      <c r="B18" s="1"/>
      <c r="C18" s="6"/>
      <c r="D18" s="6"/>
      <c r="E18" s="6"/>
    </row>
    <row r="19" spans="1:7" ht="15.75">
      <c r="A19" s="1" t="s">
        <v>3</v>
      </c>
      <c r="B19" s="1"/>
      <c r="C19" s="9">
        <v>43643.11</v>
      </c>
      <c r="D19" s="11"/>
      <c r="E19" s="10">
        <f>C19*1.017</f>
        <v>44385.04287</v>
      </c>
      <c r="G19" s="22"/>
    </row>
    <row r="20" spans="1:5" ht="15.75">
      <c r="A20" s="1"/>
      <c r="B20" s="1"/>
      <c r="C20" s="6"/>
      <c r="D20" s="6"/>
      <c r="E20" s="6"/>
    </row>
    <row r="21" spans="1:5" ht="15.75">
      <c r="A21" s="1"/>
      <c r="B21" s="1"/>
      <c r="C21" s="6"/>
      <c r="D21" s="6"/>
      <c r="E21" s="6"/>
    </row>
    <row r="22" spans="1:5" ht="15.75">
      <c r="A22" s="1" t="s">
        <v>7</v>
      </c>
      <c r="B22" s="1"/>
      <c r="C22" s="6"/>
      <c r="D22" s="6"/>
      <c r="E22" s="6"/>
    </row>
    <row r="23" spans="1:5" ht="15.75">
      <c r="A23" s="1" t="s">
        <v>8</v>
      </c>
      <c r="B23" s="1"/>
      <c r="C23" s="6">
        <v>200</v>
      </c>
      <c r="D23" s="6"/>
      <c r="E23" s="6">
        <v>0</v>
      </c>
    </row>
    <row r="24" spans="1:5" ht="15.75">
      <c r="A24" s="1" t="s">
        <v>9</v>
      </c>
      <c r="B24" s="1"/>
      <c r="C24" s="9">
        <v>0</v>
      </c>
      <c r="D24" s="11"/>
      <c r="E24" s="9">
        <v>0</v>
      </c>
    </row>
    <row r="25" spans="1:5" ht="15.75">
      <c r="A25" s="1" t="s">
        <v>5</v>
      </c>
      <c r="B25" s="1"/>
      <c r="C25" s="6">
        <f>SUM(C23:C24)</f>
        <v>200</v>
      </c>
      <c r="D25" s="6"/>
      <c r="E25" s="6">
        <f>SUM(E22:E24)</f>
        <v>0</v>
      </c>
    </row>
    <row r="26" spans="1:5" ht="15.75">
      <c r="A26" s="1"/>
      <c r="B26" s="1"/>
      <c r="C26" s="6"/>
      <c r="D26" s="6"/>
      <c r="E26" s="6"/>
    </row>
    <row r="27" spans="1:5" ht="15.75">
      <c r="A27" s="1" t="s">
        <v>10</v>
      </c>
      <c r="B27" s="1"/>
      <c r="C27" s="6"/>
      <c r="D27" s="6"/>
      <c r="E27" s="6"/>
    </row>
    <row r="28" spans="1:5" ht="15.75">
      <c r="A28" s="1"/>
      <c r="B28" s="1"/>
      <c r="C28" s="6"/>
      <c r="D28" s="6"/>
      <c r="E28" s="6"/>
    </row>
    <row r="29" spans="1:5" ht="15.75">
      <c r="A29" s="1" t="s">
        <v>87</v>
      </c>
      <c r="B29" s="1"/>
      <c r="C29" s="6">
        <v>15000</v>
      </c>
      <c r="D29" s="6"/>
      <c r="E29" s="12">
        <v>15000</v>
      </c>
    </row>
    <row r="30" spans="1:5" ht="15.75">
      <c r="A30" s="1" t="s">
        <v>11</v>
      </c>
      <c r="B30" s="1"/>
      <c r="C30" s="6">
        <v>500</v>
      </c>
      <c r="D30" s="6"/>
      <c r="E30" s="6">
        <v>500</v>
      </c>
    </row>
    <row r="31" spans="1:5" ht="15.75">
      <c r="A31" s="1" t="s">
        <v>12</v>
      </c>
      <c r="B31" s="1"/>
      <c r="C31" s="9">
        <v>0</v>
      </c>
      <c r="D31" s="11"/>
      <c r="E31" s="9">
        <v>0</v>
      </c>
    </row>
    <row r="32" spans="1:5" ht="15.75">
      <c r="A32" s="1" t="s">
        <v>13</v>
      </c>
      <c r="B32" s="1"/>
      <c r="C32" s="6">
        <f>SUM(C29:C31)</f>
        <v>15500</v>
      </c>
      <c r="D32" s="6"/>
      <c r="E32" s="6">
        <f>SUM(E29:E31)</f>
        <v>15500</v>
      </c>
    </row>
    <row r="33" spans="1:5" ht="15.75">
      <c r="A33" s="1"/>
      <c r="B33" s="1"/>
      <c r="C33" s="6"/>
      <c r="D33" s="6"/>
      <c r="E33" s="6"/>
    </row>
    <row r="34" spans="1:5" ht="15.75">
      <c r="A34" s="1" t="s">
        <v>14</v>
      </c>
      <c r="B34" s="1"/>
      <c r="C34" s="6">
        <f>C14+C19+C25+C32</f>
        <v>196786.83000000002</v>
      </c>
      <c r="D34" s="6"/>
      <c r="E34" s="6">
        <f>E14+E19+E25+E32</f>
        <v>198976.96287</v>
      </c>
    </row>
    <row r="35" spans="1:5" ht="15.75">
      <c r="A35" s="1"/>
      <c r="B35" s="1"/>
      <c r="C35" s="6"/>
      <c r="D35" s="6"/>
      <c r="E35" s="2"/>
    </row>
    <row r="36" spans="1:5" ht="15.75">
      <c r="A36" s="1"/>
      <c r="B36" s="1"/>
      <c r="C36" s="6"/>
      <c r="D36" s="6"/>
      <c r="E36" s="2"/>
    </row>
    <row r="37" spans="1:5" ht="15.75">
      <c r="A37" s="1"/>
      <c r="B37" s="1"/>
      <c r="C37" s="6"/>
      <c r="D37" s="6"/>
      <c r="E37" s="2"/>
    </row>
    <row r="38" spans="1:5" ht="15.75">
      <c r="A38" s="4" t="s">
        <v>0</v>
      </c>
      <c r="B38" s="1"/>
      <c r="C38" s="5" t="str">
        <f>C5</f>
        <v>2019  BUDGET</v>
      </c>
      <c r="D38" s="13"/>
      <c r="E38" s="5" t="str">
        <f>E5</f>
        <v>2020 PROPOSED BUDGET </v>
      </c>
    </row>
    <row r="39" spans="1:5" ht="15.75">
      <c r="A39" s="1"/>
      <c r="B39" s="1"/>
      <c r="C39" s="6"/>
      <c r="D39" s="6"/>
      <c r="E39" s="2"/>
    </row>
    <row r="40" spans="1:5" ht="15.75">
      <c r="A40" s="1" t="s">
        <v>15</v>
      </c>
      <c r="B40" s="1"/>
      <c r="C40" s="6"/>
      <c r="D40" s="6"/>
      <c r="E40" s="2"/>
    </row>
    <row r="41" spans="1:5" ht="15.75">
      <c r="A41" s="1"/>
      <c r="B41" s="1"/>
      <c r="C41" s="6"/>
      <c r="D41" s="6"/>
      <c r="E41" s="2"/>
    </row>
    <row r="42" spans="1:5" ht="15.75">
      <c r="A42" s="1" t="s">
        <v>16</v>
      </c>
      <c r="B42" s="1"/>
      <c r="C42" s="6">
        <v>33869.83</v>
      </c>
      <c r="D42" s="6"/>
      <c r="E42" s="12">
        <v>33869.76</v>
      </c>
    </row>
    <row r="43" spans="1:5" ht="15.75">
      <c r="A43" s="1" t="s">
        <v>17</v>
      </c>
      <c r="B43" s="1"/>
      <c r="C43" s="6">
        <v>6020.01</v>
      </c>
      <c r="D43" s="6"/>
      <c r="E43" s="12">
        <v>0</v>
      </c>
    </row>
    <row r="44" spans="1:5" ht="15.75">
      <c r="A44" s="1" t="s">
        <v>18</v>
      </c>
      <c r="B44" s="1"/>
      <c r="C44" s="6">
        <v>3000</v>
      </c>
      <c r="D44" s="6"/>
      <c r="E44" s="12">
        <v>1750</v>
      </c>
    </row>
    <row r="45" spans="1:7" ht="15.75">
      <c r="A45" s="1" t="s">
        <v>19</v>
      </c>
      <c r="B45" s="1"/>
      <c r="C45" s="6">
        <v>6020.01</v>
      </c>
      <c r="D45" s="6"/>
      <c r="E45" s="12">
        <f>C45*1.017</f>
        <v>6122.35017</v>
      </c>
      <c r="G45" s="22"/>
    </row>
    <row r="46" spans="1:5" ht="15.75">
      <c r="A46" s="1" t="s">
        <v>83</v>
      </c>
      <c r="B46" s="1"/>
      <c r="C46" s="6">
        <v>8525</v>
      </c>
      <c r="D46" s="6"/>
      <c r="E46" s="12">
        <v>12650</v>
      </c>
    </row>
    <row r="47" spans="1:5" ht="15.75">
      <c r="A47" s="1" t="s">
        <v>20</v>
      </c>
      <c r="B47" s="1"/>
      <c r="C47" s="6">
        <v>1576.21</v>
      </c>
      <c r="D47" s="6"/>
      <c r="E47" s="12">
        <f>C47*1.017</f>
        <v>1603.0055699999998</v>
      </c>
    </row>
    <row r="48" spans="1:5" ht="15.75">
      <c r="A48" s="1" t="s">
        <v>21</v>
      </c>
      <c r="B48" s="1"/>
      <c r="C48" s="9">
        <v>6000</v>
      </c>
      <c r="D48" s="11"/>
      <c r="E48" s="10">
        <f>5100-550</f>
        <v>4550</v>
      </c>
    </row>
    <row r="49" spans="1:5" ht="15.75">
      <c r="A49" s="1" t="s">
        <v>5</v>
      </c>
      <c r="B49" s="1"/>
      <c r="C49" s="6">
        <f>SUM(C42:C48)</f>
        <v>65011.060000000005</v>
      </c>
      <c r="D49" s="6"/>
      <c r="E49" s="6">
        <f>SUM(E42:E48)</f>
        <v>60545.11574</v>
      </c>
    </row>
    <row r="50" spans="1:5" ht="15.75">
      <c r="A50" s="1"/>
      <c r="B50" s="1"/>
      <c r="C50" s="6"/>
      <c r="D50" s="6"/>
      <c r="E50" s="6"/>
    </row>
    <row r="51" spans="1:5" ht="15.75">
      <c r="A51" s="1"/>
      <c r="B51" s="1"/>
      <c r="C51" s="6"/>
      <c r="D51" s="6"/>
      <c r="E51" s="6"/>
    </row>
    <row r="52" spans="1:5" ht="15.75">
      <c r="A52" s="1" t="s">
        <v>22</v>
      </c>
      <c r="B52" s="1"/>
      <c r="C52" s="6"/>
      <c r="D52" s="6"/>
      <c r="E52" s="6"/>
    </row>
    <row r="53" spans="1:5" ht="15.75">
      <c r="A53" s="1"/>
      <c r="B53" s="1"/>
      <c r="C53" s="6"/>
      <c r="D53" s="6"/>
      <c r="E53" s="6"/>
    </row>
    <row r="54" spans="1:5" ht="15.75">
      <c r="A54" s="1" t="s">
        <v>80</v>
      </c>
      <c r="B54" s="1"/>
      <c r="C54" s="6">
        <v>28760.82</v>
      </c>
      <c r="D54" s="6"/>
      <c r="E54" s="12">
        <f>C54*1.017</f>
        <v>29249.75394</v>
      </c>
    </row>
    <row r="55" spans="1:5" ht="15.75">
      <c r="A55" s="1" t="s">
        <v>79</v>
      </c>
      <c r="B55" s="1"/>
      <c r="C55" s="6">
        <v>19474.42</v>
      </c>
      <c r="D55" s="6"/>
      <c r="E55" s="12">
        <f>C55*1.017</f>
        <v>19805.485139999997</v>
      </c>
    </row>
    <row r="56" spans="1:5" ht="15.75">
      <c r="A56" s="1" t="s">
        <v>23</v>
      </c>
      <c r="B56" s="1"/>
      <c r="C56" s="6">
        <v>8585</v>
      </c>
      <c r="D56" s="6"/>
      <c r="E56" s="12">
        <v>8000</v>
      </c>
    </row>
    <row r="57" spans="1:5" ht="15.75">
      <c r="A57" s="1" t="s">
        <v>24</v>
      </c>
      <c r="B57" s="1"/>
      <c r="C57" s="6">
        <v>15600</v>
      </c>
      <c r="D57" s="6"/>
      <c r="E57" s="12">
        <v>26910</v>
      </c>
    </row>
    <row r="58" spans="1:5" ht="15.75">
      <c r="A58" s="1" t="s">
        <v>78</v>
      </c>
      <c r="B58" s="1"/>
      <c r="C58" s="6">
        <v>11700</v>
      </c>
      <c r="D58" s="6"/>
      <c r="E58" s="12">
        <v>0</v>
      </c>
    </row>
    <row r="59" spans="1:5" ht="15.75">
      <c r="A59" s="1" t="s">
        <v>21</v>
      </c>
      <c r="B59" s="1"/>
      <c r="C59" s="6">
        <v>9500</v>
      </c>
      <c r="D59" s="6"/>
      <c r="E59" s="7">
        <v>9300</v>
      </c>
    </row>
    <row r="60" spans="1:5" ht="15.75">
      <c r="A60" s="1" t="s">
        <v>25</v>
      </c>
      <c r="B60" s="1"/>
      <c r="C60" s="6">
        <v>3400</v>
      </c>
      <c r="D60" s="6"/>
      <c r="E60" s="6">
        <v>3800</v>
      </c>
    </row>
    <row r="61" spans="1:5" ht="15.75">
      <c r="A61" s="1" t="s">
        <v>26</v>
      </c>
      <c r="B61" s="1"/>
      <c r="C61" s="6">
        <v>2300</v>
      </c>
      <c r="D61" s="6"/>
      <c r="E61" s="6">
        <v>1800</v>
      </c>
    </row>
    <row r="62" spans="1:5" ht="15.75">
      <c r="A62" s="1" t="s">
        <v>27</v>
      </c>
      <c r="B62" s="1"/>
      <c r="C62" s="6">
        <v>2900</v>
      </c>
      <c r="D62" s="6"/>
      <c r="E62" s="6">
        <v>2800</v>
      </c>
    </row>
    <row r="63" spans="1:5" ht="15.75">
      <c r="A63" s="1" t="s">
        <v>28</v>
      </c>
      <c r="B63" s="1"/>
      <c r="C63" s="6">
        <v>7300</v>
      </c>
      <c r="D63" s="6"/>
      <c r="E63" s="6">
        <v>7200</v>
      </c>
    </row>
    <row r="64" spans="1:5" ht="15.75">
      <c r="A64" s="1" t="s">
        <v>29</v>
      </c>
      <c r="B64" s="1"/>
      <c r="C64" s="6">
        <v>1500</v>
      </c>
      <c r="D64" s="6"/>
      <c r="E64" s="6">
        <v>1100</v>
      </c>
    </row>
    <row r="65" spans="1:5" ht="15.75">
      <c r="A65" s="1" t="s">
        <v>30</v>
      </c>
      <c r="B65" s="1"/>
      <c r="C65" s="9">
        <v>2000</v>
      </c>
      <c r="D65" s="11"/>
      <c r="E65" s="9">
        <v>1800</v>
      </c>
    </row>
    <row r="66" spans="1:5" ht="15.75">
      <c r="A66" s="1" t="s">
        <v>5</v>
      </c>
      <c r="B66" s="1"/>
      <c r="C66" s="6">
        <f>SUM(C54:C65)</f>
        <v>113020.23999999999</v>
      </c>
      <c r="D66" s="6"/>
      <c r="E66" s="6">
        <f>SUM(E54:E65)</f>
        <v>111765.23908</v>
      </c>
    </row>
    <row r="67" spans="1:5" ht="15.75">
      <c r="A67" s="1"/>
      <c r="B67" s="1"/>
      <c r="C67" s="6"/>
      <c r="D67" s="6"/>
      <c r="E67" s="6"/>
    </row>
    <row r="68" spans="1:5" ht="15.75">
      <c r="A68" s="1"/>
      <c r="B68" s="1"/>
      <c r="C68" s="6"/>
      <c r="D68" s="6"/>
      <c r="E68" s="6"/>
    </row>
    <row r="69" spans="1:5" ht="15.75">
      <c r="A69" s="4" t="s">
        <v>0</v>
      </c>
      <c r="B69" s="1"/>
      <c r="C69" s="13"/>
      <c r="D69" s="13"/>
      <c r="E69" s="13"/>
    </row>
    <row r="70" spans="1:5" ht="15.75">
      <c r="A70" s="1"/>
      <c r="B70" s="1"/>
      <c r="C70" s="6"/>
      <c r="D70" s="6"/>
      <c r="E70" s="6"/>
    </row>
    <row r="71" spans="1:5" ht="15.75">
      <c r="A71" s="1" t="s">
        <v>31</v>
      </c>
      <c r="B71" s="1"/>
      <c r="C71" s="6"/>
      <c r="D71" s="6"/>
      <c r="E71" s="6"/>
    </row>
    <row r="72" spans="1:5" ht="15.75">
      <c r="A72" s="1"/>
      <c r="B72" s="1"/>
      <c r="C72" s="6"/>
      <c r="D72" s="6"/>
      <c r="E72" s="6"/>
    </row>
    <row r="73" spans="1:5" ht="15.75">
      <c r="A73" s="1" t="s">
        <v>32</v>
      </c>
      <c r="B73" s="1"/>
      <c r="C73" s="6">
        <v>31404.66</v>
      </c>
      <c r="D73" s="6"/>
      <c r="E73" s="12">
        <f>C73*1.017</f>
        <v>31938.539219999995</v>
      </c>
    </row>
    <row r="74" spans="1:5" ht="15.75">
      <c r="A74" s="1" t="s">
        <v>21</v>
      </c>
      <c r="B74" s="1"/>
      <c r="C74" s="6">
        <v>4200</v>
      </c>
      <c r="D74" s="6"/>
      <c r="E74" s="7">
        <v>2500</v>
      </c>
    </row>
    <row r="75" spans="1:5" ht="15.75">
      <c r="A75" s="1" t="s">
        <v>33</v>
      </c>
      <c r="B75" s="1"/>
      <c r="C75" s="6">
        <v>2679</v>
      </c>
      <c r="D75" s="6"/>
      <c r="E75" s="6">
        <v>2800</v>
      </c>
    </row>
    <row r="76" spans="1:5" ht="15.75">
      <c r="A76" s="1" t="s">
        <v>34</v>
      </c>
      <c r="B76" s="1"/>
      <c r="C76" s="6">
        <v>1200</v>
      </c>
      <c r="D76" s="6"/>
      <c r="E76" s="6">
        <v>1200</v>
      </c>
    </row>
    <row r="77" spans="1:5" ht="15.75">
      <c r="A77" s="1" t="s">
        <v>35</v>
      </c>
      <c r="B77" s="1"/>
      <c r="C77" s="6">
        <v>500</v>
      </c>
      <c r="D77" s="6"/>
      <c r="E77" s="6">
        <v>0</v>
      </c>
    </row>
    <row r="78" spans="1:5" ht="15.75">
      <c r="A78" s="1" t="s">
        <v>36</v>
      </c>
      <c r="B78" s="1"/>
      <c r="C78" s="6">
        <v>1000</v>
      </c>
      <c r="D78" s="6"/>
      <c r="E78" s="7">
        <v>3500</v>
      </c>
    </row>
    <row r="79" spans="1:5" ht="15.75">
      <c r="A79" s="1" t="s">
        <v>37</v>
      </c>
      <c r="B79" s="1"/>
      <c r="C79" s="6">
        <v>2500</v>
      </c>
      <c r="D79" s="6"/>
      <c r="E79" s="7">
        <v>2500</v>
      </c>
    </row>
    <row r="80" spans="1:5" ht="15.75">
      <c r="A80" s="1" t="s">
        <v>38</v>
      </c>
      <c r="B80" s="1"/>
      <c r="C80" s="6">
        <v>0</v>
      </c>
      <c r="D80" s="6"/>
      <c r="E80" s="7">
        <v>0</v>
      </c>
    </row>
    <row r="81" spans="1:5" ht="15.75">
      <c r="A81" s="1" t="s">
        <v>39</v>
      </c>
      <c r="B81" s="1"/>
      <c r="C81" s="6">
        <v>1300</v>
      </c>
      <c r="D81" s="6"/>
      <c r="E81" s="6">
        <v>1000</v>
      </c>
    </row>
    <row r="82" spans="1:5" ht="15.75">
      <c r="A82" s="1" t="s">
        <v>40</v>
      </c>
      <c r="B82" s="1"/>
      <c r="C82" s="6">
        <v>300</v>
      </c>
      <c r="D82" s="6"/>
      <c r="E82" s="7">
        <v>0</v>
      </c>
    </row>
    <row r="83" spans="1:5" ht="15.75">
      <c r="A83" s="1" t="s">
        <v>41</v>
      </c>
      <c r="B83" s="1"/>
      <c r="C83" s="6">
        <v>350</v>
      </c>
      <c r="D83" s="6"/>
      <c r="E83" s="7">
        <v>500</v>
      </c>
    </row>
    <row r="84" spans="1:5" ht="15.75">
      <c r="A84" s="1" t="s">
        <v>42</v>
      </c>
      <c r="B84" s="1"/>
      <c r="C84" s="6">
        <v>1300</v>
      </c>
      <c r="D84" s="6"/>
      <c r="E84" s="6">
        <v>1300</v>
      </c>
    </row>
    <row r="85" spans="1:5" ht="15.75">
      <c r="A85" s="1" t="s">
        <v>88</v>
      </c>
      <c r="B85" s="1"/>
      <c r="C85" s="6">
        <v>1100</v>
      </c>
      <c r="D85" s="6"/>
      <c r="E85" s="7">
        <v>1400</v>
      </c>
    </row>
    <row r="86" spans="1:5" ht="15.75">
      <c r="A86" s="1" t="s">
        <v>43</v>
      </c>
      <c r="B86" s="1"/>
      <c r="C86" s="6">
        <v>1000</v>
      </c>
      <c r="D86" s="6"/>
      <c r="E86" s="6">
        <v>800</v>
      </c>
    </row>
    <row r="87" spans="1:5" ht="15.75">
      <c r="A87" s="1" t="s">
        <v>44</v>
      </c>
      <c r="B87" s="1"/>
      <c r="C87" s="6">
        <v>1000</v>
      </c>
      <c r="D87" s="6"/>
      <c r="E87" s="7">
        <v>1000</v>
      </c>
    </row>
    <row r="88" spans="1:5" ht="15.75">
      <c r="A88" s="1" t="s">
        <v>45</v>
      </c>
      <c r="B88" s="1"/>
      <c r="C88" s="9">
        <v>2600</v>
      </c>
      <c r="D88" s="11"/>
      <c r="E88" s="9">
        <v>1500</v>
      </c>
    </row>
    <row r="89" spans="1:5" ht="15.75">
      <c r="A89" s="1" t="s">
        <v>5</v>
      </c>
      <c r="B89" s="1"/>
      <c r="C89" s="6">
        <f>SUM(C73:C88)</f>
        <v>52433.66</v>
      </c>
      <c r="D89" s="6"/>
      <c r="E89" s="6">
        <f>SUM(E73:E88)</f>
        <v>51938.53921999999</v>
      </c>
    </row>
    <row r="90" spans="1:5" ht="15.75">
      <c r="A90" s="1"/>
      <c r="B90" s="1"/>
      <c r="C90" s="6"/>
      <c r="D90" s="6"/>
      <c r="E90" s="6"/>
    </row>
    <row r="91" spans="1:5" ht="15.75">
      <c r="A91" s="1"/>
      <c r="B91" s="1"/>
      <c r="C91" s="6"/>
      <c r="D91" s="6"/>
      <c r="E91" s="6"/>
    </row>
    <row r="92" spans="1:5" ht="15.75">
      <c r="A92" s="1"/>
      <c r="B92" s="1"/>
      <c r="C92" s="6"/>
      <c r="D92" s="6"/>
      <c r="E92" s="6"/>
    </row>
    <row r="93" spans="1:5" ht="15.75">
      <c r="A93" s="4" t="s">
        <v>0</v>
      </c>
      <c r="B93" s="1"/>
      <c r="C93" s="5" t="str">
        <f>C5</f>
        <v>2019  BUDGET</v>
      </c>
      <c r="D93" s="13"/>
      <c r="E93" s="14" t="str">
        <f>E5</f>
        <v>2020 PROPOSED BUDGET </v>
      </c>
    </row>
    <row r="94" spans="1:5" ht="15.75">
      <c r="A94" s="1"/>
      <c r="B94" s="1"/>
      <c r="C94" s="6"/>
      <c r="D94" s="6"/>
      <c r="E94" s="6"/>
    </row>
    <row r="95" spans="1:5" ht="15.75">
      <c r="A95" s="1" t="s">
        <v>46</v>
      </c>
      <c r="B95" s="1"/>
      <c r="C95" s="6"/>
      <c r="D95" s="6"/>
      <c r="E95" s="6"/>
    </row>
    <row r="96" spans="1:5" ht="15.75">
      <c r="A96" s="1"/>
      <c r="B96" s="1"/>
      <c r="C96" s="6"/>
      <c r="D96" s="6"/>
      <c r="E96" s="6"/>
    </row>
    <row r="97" spans="1:5" ht="15.75">
      <c r="A97" s="1" t="s">
        <v>47</v>
      </c>
      <c r="B97" s="1"/>
      <c r="C97" s="6">
        <v>11000</v>
      </c>
      <c r="D97" s="6"/>
      <c r="E97" s="6">
        <v>8000</v>
      </c>
    </row>
    <row r="98" spans="1:5" ht="15.75">
      <c r="A98" s="1" t="s">
        <v>48</v>
      </c>
      <c r="B98" s="1"/>
      <c r="C98" s="6">
        <v>2900</v>
      </c>
      <c r="D98" s="6"/>
      <c r="E98" s="6">
        <v>2300</v>
      </c>
    </row>
    <row r="99" spans="1:5" ht="15.75">
      <c r="A99" s="1" t="s">
        <v>49</v>
      </c>
      <c r="B99" s="1"/>
      <c r="C99" s="6">
        <v>5000</v>
      </c>
      <c r="D99" s="6"/>
      <c r="E99" s="6">
        <v>6000</v>
      </c>
    </row>
    <row r="100" spans="1:5" ht="15.75">
      <c r="A100" s="1" t="s">
        <v>50</v>
      </c>
      <c r="B100" s="1"/>
      <c r="C100" s="6">
        <v>11000</v>
      </c>
      <c r="D100" s="6"/>
      <c r="E100" s="6">
        <v>15000</v>
      </c>
    </row>
    <row r="101" spans="1:5" ht="15.75">
      <c r="A101" s="1" t="s">
        <v>51</v>
      </c>
      <c r="B101" s="1"/>
      <c r="C101" s="6">
        <v>2647.92</v>
      </c>
      <c r="D101" s="6"/>
      <c r="E101" s="6">
        <v>1800</v>
      </c>
    </row>
    <row r="102" spans="1:5" ht="15.75">
      <c r="A102" s="1" t="s">
        <v>52</v>
      </c>
      <c r="B102" s="1"/>
      <c r="C102" s="6">
        <v>6603.3</v>
      </c>
      <c r="D102" s="6"/>
      <c r="E102" s="6">
        <v>6200</v>
      </c>
    </row>
    <row r="103" spans="1:5" ht="15.75">
      <c r="A103" s="1" t="s">
        <v>53</v>
      </c>
      <c r="B103" s="1"/>
      <c r="C103" s="6">
        <v>0</v>
      </c>
      <c r="D103" s="6"/>
      <c r="E103" s="6">
        <v>0</v>
      </c>
    </row>
    <row r="104" spans="1:5" ht="15.75">
      <c r="A104" s="1" t="s">
        <v>54</v>
      </c>
      <c r="B104" s="1"/>
      <c r="C104" s="6">
        <v>1500</v>
      </c>
      <c r="D104" s="6"/>
      <c r="E104" s="6">
        <v>1500</v>
      </c>
    </row>
    <row r="105" spans="1:5" ht="15.75">
      <c r="A105" s="1" t="s">
        <v>55</v>
      </c>
      <c r="B105" s="1"/>
      <c r="C105" s="6">
        <v>1400</v>
      </c>
      <c r="D105" s="6"/>
      <c r="E105" s="6">
        <v>800</v>
      </c>
    </row>
    <row r="106" spans="1:5" ht="15.75">
      <c r="A106" s="1" t="s">
        <v>84</v>
      </c>
      <c r="B106" s="1"/>
      <c r="C106" s="6">
        <v>0</v>
      </c>
      <c r="D106" s="6"/>
      <c r="E106" s="7">
        <v>0</v>
      </c>
    </row>
    <row r="107" spans="1:5" ht="15.75">
      <c r="A107" s="1" t="s">
        <v>56</v>
      </c>
      <c r="B107" s="1"/>
      <c r="C107" s="6">
        <v>0</v>
      </c>
      <c r="D107" s="6"/>
      <c r="E107" s="6">
        <v>0</v>
      </c>
    </row>
    <row r="108" spans="1:5" ht="15.75">
      <c r="A108" s="1" t="s">
        <v>57</v>
      </c>
      <c r="B108" s="1"/>
      <c r="C108" s="6">
        <v>6000</v>
      </c>
      <c r="D108" s="6"/>
      <c r="E108" s="7">
        <v>8000</v>
      </c>
    </row>
    <row r="109" spans="1:5" ht="15.75">
      <c r="A109" s="1" t="s">
        <v>58</v>
      </c>
      <c r="B109" s="1"/>
      <c r="C109" s="6">
        <v>5000</v>
      </c>
      <c r="D109" s="6"/>
      <c r="E109" s="7">
        <v>5800</v>
      </c>
    </row>
    <row r="110" spans="1:5" ht="15.75">
      <c r="A110" s="1" t="s">
        <v>59</v>
      </c>
      <c r="B110" s="1"/>
      <c r="C110" s="9">
        <v>0</v>
      </c>
      <c r="D110" s="11"/>
      <c r="E110" s="9">
        <v>300</v>
      </c>
    </row>
    <row r="111" spans="1:5" ht="15.75">
      <c r="A111" s="1" t="s">
        <v>5</v>
      </c>
      <c r="B111" s="1"/>
      <c r="C111" s="6">
        <f>SUM(C97:C110)</f>
        <v>53051.22</v>
      </c>
      <c r="D111" s="6"/>
      <c r="E111" s="6">
        <f>SUM(E97:E110)</f>
        <v>55700</v>
      </c>
    </row>
    <row r="112" spans="1:5" ht="15.75">
      <c r="A112" s="1"/>
      <c r="B112" s="1"/>
      <c r="C112" s="6"/>
      <c r="D112" s="6"/>
      <c r="E112" s="6"/>
    </row>
    <row r="113" spans="1:5" ht="15.75">
      <c r="A113" s="1"/>
      <c r="B113" s="1"/>
      <c r="C113" s="6"/>
      <c r="D113" s="6"/>
      <c r="E113" s="6"/>
    </row>
    <row r="114" spans="1:5" ht="15.75">
      <c r="A114" s="1" t="s">
        <v>60</v>
      </c>
      <c r="B114" s="1"/>
      <c r="C114" s="6"/>
      <c r="D114" s="6"/>
      <c r="E114" s="6"/>
    </row>
    <row r="115" spans="1:5" ht="15.75">
      <c r="A115" s="1"/>
      <c r="B115" s="1"/>
      <c r="C115" s="6"/>
      <c r="D115" s="6"/>
      <c r="E115" s="6"/>
    </row>
    <row r="116" spans="1:5" ht="15.75">
      <c r="A116" s="1" t="s">
        <v>61</v>
      </c>
      <c r="B116" s="1"/>
      <c r="C116" s="6">
        <v>29000</v>
      </c>
      <c r="D116" s="6"/>
      <c r="E116" s="6">
        <v>29500</v>
      </c>
    </row>
    <row r="117" spans="1:5" ht="15.75">
      <c r="A117" s="1" t="s">
        <v>62</v>
      </c>
      <c r="B117" s="1"/>
      <c r="C117" s="6">
        <v>29500</v>
      </c>
      <c r="D117" s="6"/>
      <c r="E117" s="6">
        <v>33000</v>
      </c>
    </row>
    <row r="118" spans="1:5" ht="15.75">
      <c r="A118" s="1" t="s">
        <v>63</v>
      </c>
      <c r="B118" s="1"/>
      <c r="C118" s="6">
        <v>28512</v>
      </c>
      <c r="D118" s="6"/>
      <c r="E118" s="7">
        <v>28512</v>
      </c>
    </row>
    <row r="119" spans="1:5" ht="15.75">
      <c r="A119" s="1" t="s">
        <v>91</v>
      </c>
      <c r="B119" s="1"/>
      <c r="C119" s="6">
        <v>0</v>
      </c>
      <c r="D119" s="6"/>
      <c r="E119" s="7">
        <v>15000</v>
      </c>
    </row>
    <row r="120" spans="1:5" ht="15.75">
      <c r="A120" s="1" t="s">
        <v>64</v>
      </c>
      <c r="B120" s="1"/>
      <c r="C120" s="9">
        <v>975</v>
      </c>
      <c r="D120" s="11"/>
      <c r="E120" s="9">
        <v>1000</v>
      </c>
    </row>
    <row r="121" spans="1:5" ht="15.75">
      <c r="A121" s="1" t="s">
        <v>5</v>
      </c>
      <c r="B121" s="1"/>
      <c r="C121" s="6">
        <f>SUM(C116:C120)</f>
        <v>87987</v>
      </c>
      <c r="D121" s="6"/>
      <c r="E121" s="6">
        <f>SUM(E116:E120)</f>
        <v>107012</v>
      </c>
    </row>
    <row r="122" spans="1:5" ht="15.75">
      <c r="A122" s="1"/>
      <c r="B122" s="1"/>
      <c r="C122" s="6"/>
      <c r="D122" s="6"/>
      <c r="E122" s="6"/>
    </row>
    <row r="123" spans="1:5" ht="15.75">
      <c r="A123" s="1" t="s">
        <v>65</v>
      </c>
      <c r="B123" s="1"/>
      <c r="C123" s="6"/>
      <c r="D123" s="6"/>
      <c r="E123" s="6"/>
    </row>
    <row r="124" spans="1:5" ht="15.75">
      <c r="A124" s="1"/>
      <c r="B124" s="1"/>
      <c r="C124" s="6"/>
      <c r="D124" s="6"/>
      <c r="E124" s="6"/>
    </row>
    <row r="125" spans="1:5" ht="15.75" hidden="1">
      <c r="A125" s="1" t="s">
        <v>85</v>
      </c>
      <c r="B125" s="1"/>
      <c r="C125" s="6">
        <v>0</v>
      </c>
      <c r="D125" s="6"/>
      <c r="E125" s="6">
        <v>0</v>
      </c>
    </row>
    <row r="126" spans="1:5" ht="15.75">
      <c r="A126" s="1" t="s">
        <v>11</v>
      </c>
      <c r="B126" s="1"/>
      <c r="C126" s="9">
        <v>168549.16</v>
      </c>
      <c r="D126" s="11"/>
      <c r="E126" s="9">
        <v>187435.72</v>
      </c>
    </row>
    <row r="127" spans="1:5" ht="15.75">
      <c r="A127" s="1" t="s">
        <v>5</v>
      </c>
      <c r="B127" s="1"/>
      <c r="C127" s="6">
        <f>SUM(C125:C126)</f>
        <v>168549.16</v>
      </c>
      <c r="D127" s="6"/>
      <c r="E127" s="6">
        <f>E125+E126</f>
        <v>187435.72</v>
      </c>
    </row>
    <row r="128" spans="1:5" ht="15.75">
      <c r="A128" s="1"/>
      <c r="B128" s="1"/>
      <c r="C128" s="6"/>
      <c r="D128" s="6"/>
      <c r="E128" s="6"/>
    </row>
    <row r="129" spans="1:5" ht="15.75">
      <c r="A129" s="1" t="s">
        <v>66</v>
      </c>
      <c r="B129" s="1"/>
      <c r="C129" s="6">
        <f>C121+C111+C89+C66+C49+C34+C127-0.01</f>
        <v>736839.16</v>
      </c>
      <c r="D129" s="6"/>
      <c r="E129" s="6">
        <f>E121+E111+E89+E66+E49+E34+E127</f>
        <v>773373.57691</v>
      </c>
    </row>
    <row r="130" spans="1:5" ht="15.75">
      <c r="A130" s="1"/>
      <c r="B130" s="1"/>
      <c r="C130" s="6"/>
      <c r="D130" s="6"/>
      <c r="E130" s="6"/>
    </row>
    <row r="131" spans="1:5" ht="15.75" hidden="1">
      <c r="A131" s="1" t="s">
        <v>67</v>
      </c>
      <c r="B131" s="1"/>
      <c r="C131" s="15" t="s">
        <v>1</v>
      </c>
      <c r="D131" s="15"/>
      <c r="E131" s="15">
        <f>(E129-C129)/C129</f>
        <v>0.049582621138105513</v>
      </c>
    </row>
    <row r="132" spans="1:5" ht="15.75">
      <c r="A132" s="1"/>
      <c r="B132" s="1"/>
      <c r="C132" s="6"/>
      <c r="D132" s="6"/>
      <c r="E132" s="6"/>
    </row>
    <row r="133" spans="1:5" ht="15.75">
      <c r="A133" s="1"/>
      <c r="B133" s="1"/>
      <c r="C133" s="6"/>
      <c r="D133" s="6"/>
      <c r="E133" s="6"/>
    </row>
    <row r="134" spans="1:5" ht="15.75">
      <c r="A134" s="1"/>
      <c r="B134" s="1"/>
      <c r="C134" s="6"/>
      <c r="D134" s="6"/>
      <c r="E134" s="6"/>
    </row>
    <row r="135" spans="1:5" ht="15.75">
      <c r="A135" s="1" t="s">
        <v>68</v>
      </c>
      <c r="B135" s="1"/>
      <c r="C135" s="16" t="str">
        <f>C5</f>
        <v>2019  BUDGET</v>
      </c>
      <c r="D135" s="16"/>
      <c r="E135" s="17" t="str">
        <f>E5</f>
        <v>2020 PROPOSED BUDGET </v>
      </c>
    </row>
    <row r="136" spans="1:5" ht="15.75">
      <c r="A136" s="1"/>
      <c r="B136" s="1"/>
      <c r="C136" s="6"/>
      <c r="D136" s="6"/>
      <c r="E136" s="6"/>
    </row>
    <row r="137" spans="1:7" ht="15.75">
      <c r="A137" s="1" t="s">
        <v>69</v>
      </c>
      <c r="B137" s="1"/>
      <c r="C137" s="6">
        <v>440000</v>
      </c>
      <c r="D137" s="6"/>
      <c r="E137" s="6">
        <v>465500</v>
      </c>
      <c r="G137" s="21"/>
    </row>
    <row r="138" spans="1:5" ht="15.75">
      <c r="A138" s="1" t="s">
        <v>70</v>
      </c>
      <c r="B138" s="1"/>
      <c r="C138" s="18"/>
      <c r="D138" s="18"/>
      <c r="E138" s="18"/>
    </row>
    <row r="139" spans="1:5" ht="15.75">
      <c r="A139" s="1" t="s">
        <v>71</v>
      </c>
      <c r="B139" s="1"/>
      <c r="C139" s="18"/>
      <c r="D139" s="18"/>
      <c r="E139" s="18"/>
    </row>
    <row r="140" spans="1:5" ht="15.75">
      <c r="A140" s="1" t="s">
        <v>72</v>
      </c>
      <c r="B140" s="1"/>
      <c r="C140" s="6">
        <v>24000</v>
      </c>
      <c r="D140" s="6"/>
      <c r="E140" s="6">
        <v>23000</v>
      </c>
    </row>
    <row r="141" spans="1:5" ht="15.75">
      <c r="A141" s="1" t="s">
        <v>73</v>
      </c>
      <c r="B141" s="1"/>
      <c r="C141" s="6"/>
      <c r="D141" s="6"/>
      <c r="E141" s="6"/>
    </row>
    <row r="142" spans="1:5" ht="15.75">
      <c r="A142" s="1" t="s">
        <v>74</v>
      </c>
      <c r="B142" s="1"/>
      <c r="C142" s="6">
        <v>40000</v>
      </c>
      <c r="D142" s="6"/>
      <c r="E142" s="7">
        <v>43000</v>
      </c>
    </row>
    <row r="143" spans="1:5" ht="15.75">
      <c r="A143" s="1" t="s">
        <v>81</v>
      </c>
      <c r="B143" s="1"/>
      <c r="C143" s="6"/>
      <c r="D143" s="6"/>
      <c r="E143" s="6"/>
    </row>
    <row r="144" spans="1:5" ht="15.75">
      <c r="A144" s="1" t="s">
        <v>75</v>
      </c>
      <c r="B144" s="1"/>
      <c r="C144" s="6"/>
      <c r="D144" s="6"/>
      <c r="E144" s="6"/>
    </row>
    <row r="145" spans="1:5" ht="15.75">
      <c r="A145" s="1"/>
      <c r="B145" s="1"/>
      <c r="C145" s="6"/>
      <c r="D145" s="6"/>
      <c r="E145" s="6"/>
    </row>
    <row r="146" spans="1:5" ht="15.75">
      <c r="A146" s="1" t="s">
        <v>86</v>
      </c>
      <c r="B146" s="1"/>
      <c r="C146" s="6">
        <v>233000</v>
      </c>
      <c r="D146" s="6"/>
      <c r="E146" s="6">
        <v>241996.04</v>
      </c>
    </row>
    <row r="147" spans="1:5" ht="15.75">
      <c r="A147" s="1"/>
      <c r="B147" s="1"/>
      <c r="C147" s="6"/>
      <c r="D147" s="6"/>
      <c r="E147" s="6"/>
    </row>
    <row r="148" spans="2:5" ht="15.75">
      <c r="B148" s="1"/>
      <c r="C148" s="9"/>
      <c r="D148" s="11"/>
      <c r="E148" s="9"/>
    </row>
    <row r="149" spans="1:5" ht="15.75">
      <c r="A149" s="1"/>
      <c r="B149" s="1"/>
      <c r="C149" s="11"/>
      <c r="D149" s="11"/>
      <c r="E149" s="11"/>
    </row>
    <row r="150" spans="1:5" ht="15.75">
      <c r="A150" s="1" t="s">
        <v>76</v>
      </c>
      <c r="B150" s="1"/>
      <c r="C150" s="6">
        <f>SUM(C137:C148)</f>
        <v>737000</v>
      </c>
      <c r="D150" s="6"/>
      <c r="E150" s="6">
        <f>SUM(E137:E149)</f>
        <v>773496.04</v>
      </c>
    </row>
    <row r="151" spans="1:5" ht="15.75">
      <c r="A151" s="3"/>
      <c r="B151" s="3"/>
      <c r="C151" s="3"/>
      <c r="D151" s="3"/>
      <c r="E151" s="6"/>
    </row>
    <row r="152" spans="1:5" ht="15.75">
      <c r="A152" s="3"/>
      <c r="B152" s="3"/>
      <c r="C152" s="8"/>
      <c r="D152" s="8"/>
      <c r="E152" s="19" t="s">
        <v>1</v>
      </c>
    </row>
    <row r="153" spans="1:5" ht="15.75">
      <c r="A153" s="3"/>
      <c r="B153" s="3"/>
      <c r="C153" s="8"/>
      <c r="D153" s="8"/>
      <c r="E153" s="19"/>
    </row>
    <row r="154" spans="1:5" ht="15.75">
      <c r="A154" s="1" t="s">
        <v>77</v>
      </c>
      <c r="B154" s="3"/>
      <c r="C154" s="6">
        <f>C150-C129</f>
        <v>160.8399999999674</v>
      </c>
      <c r="D154" s="6"/>
      <c r="E154" s="6">
        <f>E150-E129</f>
        <v>122.46309000009205</v>
      </c>
    </row>
    <row r="155" spans="1:5" ht="15.75">
      <c r="A155" s="1" t="s">
        <v>82</v>
      </c>
      <c r="B155" s="3"/>
      <c r="C155" s="20">
        <f>(C150-C129)/C129*0.001*-10*-1</f>
        <v>2.182837296540637E-06</v>
      </c>
      <c r="D155" s="20"/>
      <c r="E155" s="20">
        <f>(E150-E129)/E129*0.001*-10*-1</f>
        <v>1.5834920361436592E-06</v>
      </c>
    </row>
  </sheetData>
  <sheetProtection/>
  <printOptions/>
  <pageMargins left="0.2" right="0.2" top="0.5" bottom="0.5" header="0.3" footer="0.3"/>
  <pageSetup horizontalDpi="600" verticalDpi="600" orientation="portrait" scale="55" r:id="rId1"/>
  <headerFooter>
    <oddHeader>&amp;C&amp;"-,Bold"&amp;12ASCENSION LUTHERAN CHURCH
2020 PROPOSED BUDGET
</oddHeader>
  </headerFooter>
  <rowBreaks count="2" manualBreakCount="2">
    <brk id="50" max="255" man="1"/>
    <brk id="11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Commerzbank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ga2germ</dc:creator>
  <cp:keywords/>
  <dc:description/>
  <cp:lastModifiedBy>Secrertary</cp:lastModifiedBy>
  <cp:lastPrinted>2020-01-22T03:32:20Z</cp:lastPrinted>
  <dcterms:created xsi:type="dcterms:W3CDTF">2016-01-13T12:53:48Z</dcterms:created>
  <dcterms:modified xsi:type="dcterms:W3CDTF">2020-01-24T14:11:28Z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